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010" tabRatio="450" activeTab="3"/>
  </bookViews>
  <sheets>
    <sheet name="نفقات 2016" sheetId="20" r:id="rId1"/>
    <sheet name="موارد 2016" sheetId="5" r:id="rId2"/>
    <sheet name="ميزانية 31-12-2016" sheetId="21" r:id="rId3"/>
    <sheet name="2016 موارد اتية" sheetId="22" r:id="rId4"/>
  </sheets>
  <definedNames>
    <definedName name="_xlnm.Print_Area" localSheetId="3">'2016 موارد اتية'!$A$1:$H$26</definedName>
    <definedName name="_xlnm.Print_Area" localSheetId="1">'موارد 2016'!$A$1:$I$30</definedName>
    <definedName name="_xlnm.Print_Area" localSheetId="2">'ميزانية 31-12-2016'!$A$1:$G$23</definedName>
    <definedName name="_xlnm.Print_Area" localSheetId="0">'نفقات 2016'!$A$1:$E$30</definedName>
  </definedNames>
  <calcPr calcId="125725"/>
</workbook>
</file>

<file path=xl/calcChain.xml><?xml version="1.0" encoding="utf-8"?>
<calcChain xmlns="http://schemas.openxmlformats.org/spreadsheetml/2006/main">
  <c r="A6" i="22"/>
  <c r="G7" s="1"/>
  <c r="F7" l="1"/>
  <c r="E7"/>
  <c r="B7"/>
  <c r="D7"/>
  <c r="C7"/>
  <c r="A7" l="1"/>
  <c r="B6" i="20"/>
  <c r="C6"/>
  <c r="D6"/>
  <c r="B5"/>
  <c r="B6" i="5"/>
  <c r="C6"/>
  <c r="A6" s="1"/>
  <c r="D6"/>
  <c r="E6"/>
  <c r="F6"/>
  <c r="G6"/>
  <c r="H6"/>
  <c r="F22" i="21"/>
  <c r="E22"/>
  <c r="G22" s="1"/>
  <c r="D22"/>
  <c r="D23" s="1"/>
  <c r="G21"/>
  <c r="F21"/>
  <c r="G20"/>
  <c r="F20"/>
  <c r="E16"/>
  <c r="G16" s="1"/>
  <c r="D16"/>
  <c r="F15"/>
  <c r="F14"/>
  <c r="G13"/>
  <c r="F13"/>
  <c r="G12"/>
  <c r="F12"/>
  <c r="G11"/>
  <c r="F11"/>
  <c r="G10"/>
  <c r="F10"/>
  <c r="F16" s="1"/>
  <c r="G9"/>
  <c r="F9"/>
  <c r="E23" l="1"/>
  <c r="G23" s="1"/>
  <c r="F23" l="1"/>
  <c r="A6" i="20" l="1"/>
  <c r="A5"/>
  <c r="A5" i="5"/>
  <c r="D7" i="20" l="1"/>
  <c r="C7"/>
  <c r="A7" s="1"/>
  <c r="B7"/>
  <c r="E7" i="5"/>
  <c r="C7" l="1"/>
  <c r="D7"/>
  <c r="H7"/>
  <c r="G7"/>
  <c r="B7"/>
  <c r="F7"/>
  <c r="A7" l="1"/>
</calcChain>
</file>

<file path=xl/sharedStrings.xml><?xml version="1.0" encoding="utf-8"?>
<sst xmlns="http://schemas.openxmlformats.org/spreadsheetml/2006/main" count="65" uniqueCount="41">
  <si>
    <t>المجموع</t>
  </si>
  <si>
    <t>التاريخ</t>
  </si>
  <si>
    <t>النسبة المئوية</t>
  </si>
  <si>
    <t>النجمة الزهراء</t>
  </si>
  <si>
    <t>بالدينــــــــار</t>
  </si>
  <si>
    <t xml:space="preserve">المـــــــوارد : </t>
  </si>
  <si>
    <t>الفصل</t>
  </si>
  <si>
    <t>الفقرة</t>
  </si>
  <si>
    <t>بنـــود موارد الميزانية</t>
  </si>
  <si>
    <t>الفارق</t>
  </si>
  <si>
    <t>النسبة المئوية %</t>
  </si>
  <si>
    <t>ـ منحة الدولة بعنوان التأجيــــر</t>
  </si>
  <si>
    <t xml:space="preserve">ـ منحة الدولة بعنوان التسييــــر </t>
  </si>
  <si>
    <t>ـ منحة الدولة بعنوان التدخــــل</t>
  </si>
  <si>
    <t>ـ موارد ذاتية</t>
  </si>
  <si>
    <t>النفقــــــات :</t>
  </si>
  <si>
    <t>بنـــود نفقات الميزانية</t>
  </si>
  <si>
    <t>ـ مجموع نفقات التاجير</t>
  </si>
  <si>
    <t>ـ مجموع نفقات التسيير</t>
  </si>
  <si>
    <t>ـ مجموع نفقات التدخل</t>
  </si>
  <si>
    <t>المجموع العام للنفقات :</t>
  </si>
  <si>
    <t>المجمـــوع العام للمداخيـــل :</t>
  </si>
  <si>
    <t xml:space="preserve">وزارة الثقافــة </t>
  </si>
  <si>
    <t>تنفيذ ميزانية مركـــز الموسيقـــى العربيـــة والمتوسطيـــة</t>
  </si>
  <si>
    <t>الإعتمادات المرصودة لسنة 2016</t>
  </si>
  <si>
    <t>الإعتمادات المنجزة لسنة 2016</t>
  </si>
  <si>
    <t>ـ فواضل ميزانية 2015</t>
  </si>
  <si>
    <t xml:space="preserve"> ـ مداخيل أخرى</t>
  </si>
  <si>
    <t>ـ مساهمات</t>
  </si>
  <si>
    <t xml:space="preserve"> نفقات المركزالمنجزة  لسنة 2016</t>
  </si>
  <si>
    <t>موارد المركز لسنة 2016</t>
  </si>
  <si>
    <t>الموارد</t>
  </si>
  <si>
    <t xml:space="preserve">لسنة 2016 </t>
  </si>
  <si>
    <t>الموارد الذاتية للمركز لسنة 2016</t>
  </si>
  <si>
    <t>مداخيل مختلفة</t>
  </si>
  <si>
    <t>مساهمات</t>
  </si>
  <si>
    <t>مداخيل بيع الاسطوانات و الكتب و الالات الموسيقية</t>
  </si>
  <si>
    <t>مداخيل كراء الفضاءات</t>
  </si>
  <si>
    <t xml:space="preserve">مداخيل الحفلات </t>
  </si>
  <si>
    <t xml:space="preserve"> المتحف</t>
  </si>
  <si>
    <t xml:space="preserve">الموارد الذاتية للمركز 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</si>
</sst>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0"/>
    <numFmt numFmtId="166" formatCode="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u/>
      <sz val="12"/>
      <name val="Times New Roman"/>
      <family val="1"/>
    </font>
    <font>
      <b/>
      <i/>
      <u/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18" fontId="7" fillId="0" borderId="0" xfId="0" applyNumberFormat="1" applyFont="1" applyFill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10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5" fillId="5" borderId="1" xfId="0" applyNumberFormat="1" applyFont="1" applyFill="1" applyBorder="1" applyAlignment="1">
      <alignment vertical="center"/>
    </xf>
    <xf numFmtId="10" fontId="15" fillId="0" borderId="1" xfId="1" applyNumberFormat="1" applyFont="1" applyFill="1" applyBorder="1" applyAlignment="1">
      <alignment horizontal="center" vertical="center"/>
    </xf>
    <xf numFmtId="10" fontId="15" fillId="3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0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4" fontId="18" fillId="0" borderId="0" xfId="0" applyNumberFormat="1" applyFont="1" applyFill="1" applyBorder="1"/>
    <xf numFmtId="0" fontId="16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4" fontId="16" fillId="3" borderId="1" xfId="0" applyNumberFormat="1" applyFont="1" applyFill="1" applyBorder="1"/>
    <xf numFmtId="164" fontId="16" fillId="5" borderId="1" xfId="0" applyNumberFormat="1" applyFont="1" applyFill="1" applyBorder="1"/>
    <xf numFmtId="0" fontId="16" fillId="0" borderId="1" xfId="0" applyFont="1" applyFill="1" applyBorder="1" applyAlignment="1">
      <alignment horizontal="right"/>
    </xf>
    <xf numFmtId="10" fontId="16" fillId="3" borderId="1" xfId="0" applyNumberFormat="1" applyFont="1" applyFill="1" applyBorder="1"/>
    <xf numFmtId="10" fontId="0" fillId="0" borderId="1" xfId="0" applyNumberFormat="1" applyFont="1" applyFill="1" applyBorder="1"/>
    <xf numFmtId="166" fontId="0" fillId="0" borderId="0" xfId="0" applyNumberFormat="1"/>
    <xf numFmtId="0" fontId="12" fillId="4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2.1471428052228508E-4"/>
          <c:y val="0.22490379933518984"/>
          <c:w val="0.53446172353455823"/>
          <c:h val="0.65283610382035551"/>
        </c:manualLayout>
      </c:layout>
      <c:pie3DChart>
        <c:varyColors val="1"/>
        <c:ser>
          <c:idx val="0"/>
          <c:order val="0"/>
          <c:tx>
            <c:strRef>
              <c:f>'نفقات 2016'!$A$1</c:f>
              <c:strCache>
                <c:ptCount val="1"/>
                <c:pt idx="0">
                  <c:v> نفقات المركزالمنجزة  لسنة 2016</c:v>
                </c:pt>
              </c:strCache>
            </c:strRef>
          </c:tx>
          <c:explosion val="3"/>
          <c:dLbls>
            <c:dLbl>
              <c:idx val="0"/>
              <c:layout>
                <c:manualLayout>
                  <c:x val="-3.3182107555704492E-2"/>
                  <c:y val="-7.5266046289668334E-2"/>
                </c:manualLayout>
              </c:layout>
              <c:showVal val="1"/>
            </c:dLbl>
            <c:dLbl>
              <c:idx val="1"/>
              <c:layout>
                <c:manualLayout>
                  <c:x val="-3.9077646095059489E-2"/>
                  <c:y val="0.13519108618885325"/>
                </c:manualLayout>
              </c:layout>
              <c:showVal val="1"/>
            </c:dLbl>
            <c:dLbl>
              <c:idx val="2"/>
              <c:layout>
                <c:manualLayout>
                  <c:x val="5.7494866529774126E-2"/>
                  <c:y val="0.28108613289010526"/>
                </c:manualLayout>
              </c:layout>
              <c:showVal val="1"/>
            </c:dLbl>
            <c:dLbl>
              <c:idx val="3"/>
              <c:layout>
                <c:manualLayout>
                  <c:x val="3.8907817373892095E-2"/>
                  <c:y val="-6.1360365144972782E-4"/>
                </c:manualLayout>
              </c:layout>
              <c:showVal val="1"/>
            </c:dLbl>
            <c:dLbl>
              <c:idx val="4"/>
              <c:layout>
                <c:manualLayout>
                  <c:x val="1.3812826588165855E-2"/>
                  <c:y val="-4.7609547340306813E-2"/>
                </c:manualLayout>
              </c:layout>
              <c:showVal val="1"/>
            </c:dLbl>
            <c:dLbl>
              <c:idx val="5"/>
              <c:layout>
                <c:manualLayout>
                  <c:x val="-1.5407797429576622E-2"/>
                  <c:y val="6.6813833021605512E-2"/>
                </c:manualLayout>
              </c:layout>
              <c:showVal val="1"/>
            </c:dLbl>
            <c:dLbl>
              <c:idx val="6"/>
              <c:layout>
                <c:manualLayout>
                  <c:x val="-1.2238023438559542E-2"/>
                  <c:y val="-6.9051808406647111E-2"/>
                </c:manualLayout>
              </c:layout>
              <c:showVal val="1"/>
            </c:dLbl>
            <c:txPr>
              <a:bodyPr/>
              <a:lstStyle/>
              <a:p>
                <a:pPr>
                  <a:defRPr sz="1800" b="1" baseline="0">
                    <a:latin typeface="Times New Roman" pitchFamily="18" charset="0"/>
                    <a:cs typeface="Times New Roman" pitchFamily="18" charset="0"/>
                  </a:defRPr>
                </a:pPr>
                <a:endParaRPr lang="fr-FR"/>
              </a:p>
            </c:txPr>
            <c:showVal val="1"/>
            <c:showLeaderLines val="1"/>
          </c:dLbls>
          <c:cat>
            <c:strRef>
              <c:f>'نفقات 2016'!$B$4:$D$4</c:f>
              <c:strCache>
                <c:ptCount val="3"/>
                <c:pt idx="0">
                  <c:v>ـ مجموع نفقات التدخل</c:v>
                </c:pt>
                <c:pt idx="1">
                  <c:v>ـ مجموع نفقات التسيير</c:v>
                </c:pt>
                <c:pt idx="2">
                  <c:v>ـ مجموع نفقات التاجير</c:v>
                </c:pt>
              </c:strCache>
            </c:strRef>
          </c:cat>
          <c:val>
            <c:numRef>
              <c:f>'نفقات 2016'!$B$7:$D$7</c:f>
              <c:numCache>
                <c:formatCode>0.00%</c:formatCode>
                <c:ptCount val="3"/>
                <c:pt idx="0">
                  <c:v>0.27614109891207383</c:v>
                </c:pt>
                <c:pt idx="1">
                  <c:v>0.18720690566675025</c:v>
                </c:pt>
                <c:pt idx="2">
                  <c:v>0.53665199542117603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55671425568723831"/>
          <c:y val="0.20176661201807253"/>
          <c:w val="0.26137797970325616"/>
          <c:h val="0.75832174937077201"/>
        </c:manualLayout>
      </c:layout>
      <c:txPr>
        <a:bodyPr/>
        <a:lstStyle/>
        <a:p>
          <a:pPr rtl="0">
            <a:defRPr sz="2000" b="1">
              <a:latin typeface="Times New Roman" pitchFamily="18" charset="0"/>
              <a:cs typeface="Times New Roman" pitchFamily="18" charset="0"/>
            </a:defRPr>
          </a:pPr>
          <a:endParaRPr lang="fr-FR"/>
        </a:p>
      </c:txPr>
    </c:legend>
    <c:plotVisOnly val="1"/>
  </c:chart>
  <c:spPr>
    <a:scene3d>
      <a:camera prst="orthographicFront"/>
      <a:lightRig rig="threePt" dir="t"/>
    </a:scene3d>
    <a:sp3d>
      <a:bevelT w="139700" prst="cross"/>
    </a:sp3d>
  </c:spPr>
  <c:printSettings>
    <c:headerFooter/>
    <c:pageMargins b="0.74803149606299746" l="0.70866141732284083" r="0.70866141732284083" t="0.74803149606299746" header="0.31496062992126483" footer="0.3149606299212648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2.1471428052228494E-4"/>
          <c:y val="0.22490379933518984"/>
          <c:w val="0.53446172353455823"/>
          <c:h val="0.65283610382035551"/>
        </c:manualLayout>
      </c:layout>
      <c:pie3DChart>
        <c:varyColors val="1"/>
        <c:ser>
          <c:idx val="0"/>
          <c:order val="0"/>
          <c:tx>
            <c:strRef>
              <c:f>'موارد 2016'!$A$1</c:f>
              <c:strCache>
                <c:ptCount val="1"/>
                <c:pt idx="0">
                  <c:v>موارد المركز لسنة 2016</c:v>
                </c:pt>
              </c:strCache>
            </c:strRef>
          </c:tx>
          <c:explosion val="3"/>
          <c:dPt>
            <c:idx val="6"/>
            <c:explosion val="41"/>
          </c:dPt>
          <c:dLbls>
            <c:dLbl>
              <c:idx val="0"/>
              <c:layout>
                <c:manualLayout>
                  <c:x val="-3.3182107555704492E-2"/>
                  <c:y val="-7.5266046289668334E-2"/>
                </c:manualLayout>
              </c:layout>
              <c:showVal val="1"/>
            </c:dLbl>
            <c:dLbl>
              <c:idx val="1"/>
              <c:layout>
                <c:manualLayout>
                  <c:x val="2.1155142841187403E-2"/>
                  <c:y val="-0.10187236859322198"/>
                </c:manualLayout>
              </c:layout>
              <c:showVal val="1"/>
            </c:dLbl>
            <c:dLbl>
              <c:idx val="2"/>
              <c:layout>
                <c:manualLayout>
                  <c:x val="4.6526418240273162E-2"/>
                  <c:y val="-4.8710216208311279E-2"/>
                </c:manualLayout>
              </c:layout>
              <c:showVal val="1"/>
            </c:dLbl>
            <c:dLbl>
              <c:idx val="3"/>
              <c:layout>
                <c:manualLayout>
                  <c:x val="3.8907817373892095E-2"/>
                  <c:y val="-6.136036514497276E-4"/>
                </c:manualLayout>
              </c:layout>
              <c:showVal val="1"/>
            </c:dLbl>
            <c:dLbl>
              <c:idx val="4"/>
              <c:layout>
                <c:manualLayout>
                  <c:x val="1.381282658816585E-2"/>
                  <c:y val="-4.7609547340306813E-2"/>
                </c:manualLayout>
              </c:layout>
              <c:showVal val="1"/>
            </c:dLbl>
            <c:dLbl>
              <c:idx val="5"/>
              <c:layout>
                <c:manualLayout>
                  <c:x val="-1.5407797429576622E-2"/>
                  <c:y val="6.6813833021605498E-2"/>
                </c:manualLayout>
              </c:layout>
              <c:showVal val="1"/>
            </c:dLbl>
            <c:dLbl>
              <c:idx val="6"/>
              <c:layout>
                <c:manualLayout>
                  <c:x val="2.625570776255709E-2"/>
                  <c:y val="-0.27911737509835338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 baseline="0"/>
                </a:pPr>
                <a:endParaRPr lang="fr-FR"/>
              </a:p>
            </c:txPr>
            <c:showVal val="1"/>
            <c:showLeaderLines val="1"/>
          </c:dLbls>
          <c:cat>
            <c:strRef>
              <c:f>'موارد 2016'!$B$4:$H$4</c:f>
              <c:strCache>
                <c:ptCount val="7"/>
                <c:pt idx="0">
                  <c:v>ـ مساهمات</c:v>
                </c:pt>
                <c:pt idx="1">
                  <c:v> ـ مداخيل أخرى</c:v>
                </c:pt>
                <c:pt idx="2">
                  <c:v>ـ فواضل ميزانية 2015</c:v>
                </c:pt>
                <c:pt idx="3">
                  <c:v>ـ موارد ذاتية</c:v>
                </c:pt>
                <c:pt idx="4">
                  <c:v>ـ منحة الدولة بعنوان التدخــــل</c:v>
                </c:pt>
                <c:pt idx="5">
                  <c:v>ـ منحة الدولة بعنوان التسييــــر </c:v>
                </c:pt>
                <c:pt idx="6">
                  <c:v>ـ منحة الدولة بعنوان التأجيــــر</c:v>
                </c:pt>
              </c:strCache>
            </c:strRef>
          </c:cat>
          <c:val>
            <c:numRef>
              <c:f>'موارد 2016'!$B$7:$H$7</c:f>
              <c:numCache>
                <c:formatCode>0.00%</c:formatCode>
                <c:ptCount val="7"/>
                <c:pt idx="0">
                  <c:v>4.2850129965550418E-2</c:v>
                </c:pt>
                <c:pt idx="1">
                  <c:v>9.5322720255223582E-3</c:v>
                </c:pt>
                <c:pt idx="2">
                  <c:v>2.9933272261432334E-2</c:v>
                </c:pt>
                <c:pt idx="3">
                  <c:v>0.10362946489854168</c:v>
                </c:pt>
                <c:pt idx="4">
                  <c:v>0.1691880606080958</c:v>
                </c:pt>
                <c:pt idx="5">
                  <c:v>0.13209683193632096</c:v>
                </c:pt>
                <c:pt idx="6">
                  <c:v>0.51276996830453658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49431342191996858"/>
          <c:y val="0.26432770683723206"/>
          <c:w val="0.46477810599368707"/>
          <c:h val="0.55499819120850413"/>
        </c:manualLayout>
      </c:layout>
      <c:txPr>
        <a:bodyPr/>
        <a:lstStyle/>
        <a:p>
          <a:pPr rtl="0">
            <a:defRPr sz="1600" b="1"/>
          </a:pPr>
          <a:endParaRPr lang="fr-FR"/>
        </a:p>
      </c:txPr>
    </c:legend>
    <c:plotVisOnly val="1"/>
  </c:chart>
  <c:spPr>
    <a:scene3d>
      <a:camera prst="orthographicFront"/>
      <a:lightRig rig="threePt" dir="t"/>
    </a:scene3d>
    <a:sp3d>
      <a:bevelT w="139700" prst="cross"/>
    </a:sp3d>
  </c:spPr>
  <c:printSettings>
    <c:headerFooter/>
    <c:pageMargins b="0.74803149606299724" l="0.7086614173228406" r="0.7086614173228406" t="0.74803149606299724" header="0.31496062992126461" footer="0.31496062992126461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8.3499571801895073E-2"/>
          <c:y val="0.15455397185677086"/>
          <c:w val="0.53446172353455823"/>
          <c:h val="0.65283610382035551"/>
        </c:manualLayout>
      </c:layout>
      <c:pie3DChart>
        <c:varyColors val="1"/>
        <c:ser>
          <c:idx val="0"/>
          <c:order val="0"/>
          <c:tx>
            <c:strRef>
              <c:f>'2016 موارد اتية'!$A$1</c:f>
              <c:strCache>
                <c:ptCount val="1"/>
                <c:pt idx="0">
                  <c:v>الموارد الذاتية للمركز لسنة 2016</c:v>
                </c:pt>
              </c:strCache>
            </c:strRef>
          </c:tx>
          <c:explosion val="25"/>
          <c:dPt>
            <c:idx val="2"/>
            <c:explosion val="20"/>
          </c:dPt>
          <c:dLbls>
            <c:dLbl>
              <c:idx val="0"/>
              <c:layout>
                <c:manualLayout>
                  <c:x val="-3.7384547186073175E-2"/>
                  <c:y val="-4.0075511337764165E-2"/>
                </c:manualLayout>
              </c:layout>
              <c:showVal val="1"/>
            </c:dLbl>
            <c:dLbl>
              <c:idx val="1"/>
              <c:layout>
                <c:manualLayout>
                  <c:x val="-1.5121988008681142E-2"/>
                  <c:y val="-7.1385814722381702E-2"/>
                </c:manualLayout>
              </c:layout>
              <c:showVal val="1"/>
            </c:dLbl>
            <c:dLbl>
              <c:idx val="2"/>
              <c:layout>
                <c:manualLayout>
                  <c:x val="3.6799979575756793E-2"/>
                  <c:y val="-2.5249831427110819E-2"/>
                </c:manualLayout>
              </c:layout>
              <c:showVal val="1"/>
            </c:dLbl>
            <c:dLbl>
              <c:idx val="3"/>
              <c:layout>
                <c:manualLayout>
                  <c:x val="9.7284527424446824E-3"/>
                  <c:y val="2.4631439688172212E-2"/>
                </c:manualLayout>
              </c:layout>
              <c:showVal val="1"/>
            </c:dLbl>
            <c:dLbl>
              <c:idx val="4"/>
              <c:layout>
                <c:manualLayout>
                  <c:x val="-2.0467348911630392E-2"/>
                  <c:y val="-3.3237100243513622E-3"/>
                </c:manualLayout>
              </c:layout>
              <c:showVal val="1"/>
            </c:dLbl>
            <c:dLbl>
              <c:idx val="5"/>
              <c:layout>
                <c:manualLayout>
                  <c:x val="-1.9460488216249315E-2"/>
                  <c:y val="-1.5297625771679519E-2"/>
                </c:manualLayout>
              </c:layout>
              <c:showVal val="1"/>
            </c:dLbl>
            <c:txPr>
              <a:bodyPr/>
              <a:lstStyle/>
              <a:p>
                <a:pPr>
                  <a:defRPr b="1" baseline="0"/>
                </a:pPr>
                <a:endParaRPr lang="fr-FR"/>
              </a:p>
            </c:txPr>
            <c:showVal val="1"/>
            <c:showLeaderLines val="1"/>
          </c:dLbls>
          <c:cat>
            <c:strRef>
              <c:f>'2016 موارد اتية'!$B$5:$G$5</c:f>
              <c:strCache>
                <c:ptCount val="6"/>
                <c:pt idx="0">
                  <c:v>مداخيل مختلفة</c:v>
                </c:pt>
                <c:pt idx="1">
                  <c:v>مساهمات</c:v>
                </c:pt>
                <c:pt idx="2">
                  <c:v>مداخيل بيع الاسطوانات و الكتب و الالات الموسيقية</c:v>
                </c:pt>
                <c:pt idx="3">
                  <c:v>مداخيل كراء الفضاءات</c:v>
                </c:pt>
                <c:pt idx="4">
                  <c:v>مداخيل الحفلات </c:v>
                </c:pt>
                <c:pt idx="5">
                  <c:v> المتحف</c:v>
                </c:pt>
              </c:strCache>
            </c:strRef>
          </c:cat>
          <c:val>
            <c:numRef>
              <c:f>'2016 موارد اتية'!$B$7:$G$7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2.5916292883580966E-2</c:v>
                </c:pt>
                <c:pt idx="3">
                  <c:v>0.4769778227812797</c:v>
                </c:pt>
                <c:pt idx="4">
                  <c:v>0.33088901825972378</c:v>
                </c:pt>
                <c:pt idx="5">
                  <c:v>0.16621686607541547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5235518924827962"/>
          <c:y val="0.1196983971891708"/>
          <c:w val="0.30673635965052654"/>
          <c:h val="0.69962727631629595"/>
        </c:manualLayout>
      </c:layout>
      <c:txPr>
        <a:bodyPr/>
        <a:lstStyle/>
        <a:p>
          <a:pPr rtl="0">
            <a:defRPr b="1"/>
          </a:pPr>
          <a:endParaRPr lang="fr-FR"/>
        </a:p>
      </c:txPr>
    </c:legend>
    <c:plotVisOnly val="1"/>
  </c:chart>
  <c:spPr>
    <a:scene3d>
      <a:camera prst="orthographicFront"/>
      <a:lightRig rig="threePt" dir="t"/>
    </a:scene3d>
    <a:sp3d>
      <a:bevelT w="139700" prst="cross"/>
    </a:sp3d>
  </c:spPr>
  <c:printSettings>
    <c:headerFooter/>
    <c:pageMargins b="0.74803149606299635" l="0.7086614173228396" r="0.7086614173228396" t="0.74803149606299635" header="0.31496062992126383" footer="0.3149606299212638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7</xdr:row>
      <xdr:rowOff>76200</xdr:rowOff>
    </xdr:from>
    <xdr:to>
      <xdr:col>4</xdr:col>
      <xdr:colOff>3105151</xdr:colOff>
      <xdr:row>29</xdr:row>
      <xdr:rowOff>171450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7</xdr:row>
      <xdr:rowOff>76200</xdr:rowOff>
    </xdr:from>
    <xdr:to>
      <xdr:col>9</xdr:col>
      <xdr:colOff>1</xdr:colOff>
      <xdr:row>29</xdr:row>
      <xdr:rowOff>57150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3141</xdr:colOff>
      <xdr:row>20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6539660303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514350</xdr:colOff>
      <xdr:row>0</xdr:row>
      <xdr:rowOff>95250</xdr:rowOff>
    </xdr:from>
    <xdr:to>
      <xdr:col>1</xdr:col>
      <xdr:colOff>695325</xdr:colOff>
      <xdr:row>3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42343725" y="95250"/>
          <a:ext cx="809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22859</xdr:rowOff>
    </xdr:from>
    <xdr:to>
      <xdr:col>7</xdr:col>
      <xdr:colOff>2219325</xdr:colOff>
      <xdr:row>25</xdr:row>
      <xdr:rowOff>57150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30"/>
  <sheetViews>
    <sheetView workbookViewId="0">
      <selection activeCell="B5" sqref="B5"/>
    </sheetView>
  </sheetViews>
  <sheetFormatPr baseColWidth="10" defaultRowHeight="15.75"/>
  <cols>
    <col min="1" max="1" width="20.140625" style="30" customWidth="1"/>
    <col min="2" max="4" width="24.42578125" style="30" customWidth="1"/>
    <col min="5" max="5" width="48" style="30" customWidth="1"/>
    <col min="6" max="6" width="24.42578125" style="30" customWidth="1"/>
    <col min="7" max="7" width="11.42578125" style="30"/>
    <col min="8" max="8" width="11.42578125" style="31"/>
    <col min="9" max="9" width="12.42578125" style="31" bestFit="1" customWidth="1"/>
    <col min="10" max="12" width="11.42578125" style="31"/>
    <col min="13" max="16384" width="11.42578125" style="30"/>
  </cols>
  <sheetData>
    <row r="1" spans="1:12" ht="14.45" customHeight="1">
      <c r="A1" s="72" t="s">
        <v>29</v>
      </c>
      <c r="B1" s="72"/>
      <c r="C1" s="72"/>
      <c r="D1" s="72"/>
      <c r="E1" s="72"/>
    </row>
    <row r="2" spans="1:12" ht="29.25" customHeight="1">
      <c r="A2" s="72"/>
      <c r="B2" s="72"/>
      <c r="C2" s="72"/>
      <c r="D2" s="72"/>
      <c r="E2" s="72"/>
    </row>
    <row r="3" spans="1:12" s="33" customFormat="1">
      <c r="A3" s="32"/>
      <c r="B3" s="32"/>
      <c r="C3" s="32"/>
      <c r="D3" s="32"/>
      <c r="H3" s="34"/>
      <c r="I3" s="34"/>
      <c r="J3" s="34"/>
      <c r="K3" s="34"/>
      <c r="L3" s="34"/>
    </row>
    <row r="4" spans="1:12" ht="38.25" customHeight="1">
      <c r="A4" s="45" t="s">
        <v>0</v>
      </c>
      <c r="B4" s="40" t="s">
        <v>19</v>
      </c>
      <c r="C4" s="40" t="s">
        <v>18</v>
      </c>
      <c r="D4" s="40" t="s">
        <v>17</v>
      </c>
      <c r="E4" s="46" t="s">
        <v>1</v>
      </c>
    </row>
    <row r="5" spans="1:12" ht="37.5" customHeight="1">
      <c r="A5" s="36">
        <f>+SUM(B5:D5)</f>
        <v>1325424.1669999999</v>
      </c>
      <c r="B5" s="52">
        <f>27500+84134.009+254370.077</f>
        <v>366004.08600000001</v>
      </c>
      <c r="C5" s="52">
        <v>248128.557</v>
      </c>
      <c r="D5" s="52">
        <v>711291.52399999998</v>
      </c>
      <c r="E5" s="40" t="s">
        <v>16</v>
      </c>
    </row>
    <row r="6" spans="1:12" ht="36.75" customHeight="1">
      <c r="A6" s="36">
        <f>+SUM(B6:D6)</f>
        <v>1325424.1669999999</v>
      </c>
      <c r="B6" s="37">
        <f t="shared" ref="B6:C6" si="0">+B5</f>
        <v>366004.08600000001</v>
      </c>
      <c r="C6" s="37">
        <f t="shared" si="0"/>
        <v>248128.557</v>
      </c>
      <c r="D6" s="37">
        <f>+D5</f>
        <v>711291.52399999998</v>
      </c>
      <c r="E6" s="40" t="s">
        <v>20</v>
      </c>
    </row>
    <row r="7" spans="1:12" ht="34.5" customHeight="1">
      <c r="A7" s="39">
        <f>+SUM(B7:D7)</f>
        <v>1</v>
      </c>
      <c r="B7" s="38">
        <f t="shared" ref="B7:C7" si="1">+B6/$A$6</f>
        <v>0.27614109891207383</v>
      </c>
      <c r="C7" s="38">
        <f t="shared" si="1"/>
        <v>0.18720690566675025</v>
      </c>
      <c r="D7" s="38">
        <f>+D6/$A$6</f>
        <v>0.53665199542117603</v>
      </c>
      <c r="E7" s="47" t="s">
        <v>2</v>
      </c>
    </row>
    <row r="8" spans="1:12" ht="13.9" customHeight="1"/>
    <row r="30" spans="1:1">
      <c r="A30" s="42"/>
    </row>
  </sheetData>
  <mergeCells count="1">
    <mergeCell ref="A1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P30"/>
  <sheetViews>
    <sheetView workbookViewId="0">
      <selection sqref="A1:I30"/>
    </sheetView>
  </sheetViews>
  <sheetFormatPr baseColWidth="10" defaultRowHeight="15.75"/>
  <cols>
    <col min="1" max="1" width="16.7109375" style="30" customWidth="1"/>
    <col min="2" max="2" width="18.5703125" style="30" customWidth="1"/>
    <col min="3" max="3" width="20" style="30" customWidth="1"/>
    <col min="4" max="5" width="18.42578125" style="30" customWidth="1"/>
    <col min="6" max="6" width="17.140625" style="30" customWidth="1"/>
    <col min="7" max="7" width="17.85546875" style="30" customWidth="1"/>
    <col min="8" max="8" width="18.5703125" style="30" customWidth="1"/>
    <col min="9" max="9" width="22" style="30" customWidth="1"/>
    <col min="10" max="10" width="24.42578125" style="30" customWidth="1"/>
    <col min="11" max="11" width="11.42578125" style="30"/>
    <col min="12" max="12" width="11.42578125" style="31"/>
    <col min="13" max="13" width="12.42578125" style="31" bestFit="1" customWidth="1"/>
    <col min="14" max="16" width="11.42578125" style="31"/>
    <col min="17" max="16384" width="11.42578125" style="30"/>
  </cols>
  <sheetData>
    <row r="1" spans="1:16" ht="14.45" customHeight="1">
      <c r="A1" s="72" t="s">
        <v>30</v>
      </c>
      <c r="B1" s="72"/>
      <c r="C1" s="72"/>
      <c r="D1" s="72"/>
      <c r="E1" s="72"/>
      <c r="F1" s="72"/>
      <c r="G1" s="72"/>
      <c r="H1" s="72"/>
      <c r="I1" s="72"/>
    </row>
    <row r="2" spans="1:16" ht="34.5" customHeight="1">
      <c r="A2" s="72"/>
      <c r="B2" s="72"/>
      <c r="C2" s="72"/>
      <c r="D2" s="72"/>
      <c r="E2" s="72"/>
      <c r="F2" s="72"/>
      <c r="G2" s="72"/>
      <c r="H2" s="72"/>
      <c r="I2" s="72"/>
    </row>
    <row r="3" spans="1:16" s="33" customFormat="1">
      <c r="A3" s="32"/>
      <c r="B3" s="32"/>
      <c r="C3" s="32"/>
      <c r="D3" s="32"/>
      <c r="E3" s="32"/>
      <c r="F3" s="32"/>
      <c r="G3" s="32"/>
      <c r="H3" s="32"/>
      <c r="L3" s="34"/>
      <c r="M3" s="34"/>
      <c r="N3" s="34"/>
      <c r="O3" s="34"/>
      <c r="P3" s="34"/>
    </row>
    <row r="4" spans="1:16" ht="37.5">
      <c r="A4" s="43" t="s">
        <v>0</v>
      </c>
      <c r="B4" s="40" t="s">
        <v>28</v>
      </c>
      <c r="C4" s="41" t="s">
        <v>27</v>
      </c>
      <c r="D4" s="15" t="s">
        <v>26</v>
      </c>
      <c r="E4" s="15" t="s">
        <v>14</v>
      </c>
      <c r="F4" s="15" t="s">
        <v>13</v>
      </c>
      <c r="G4" s="15" t="s">
        <v>12</v>
      </c>
      <c r="H4" s="15" t="s">
        <v>11</v>
      </c>
      <c r="I4" s="46"/>
    </row>
    <row r="5" spans="1:16" ht="48" customHeight="1">
      <c r="A5" s="35">
        <f>+SUM(B5:H5)</f>
        <v>1536751.4649999999</v>
      </c>
      <c r="B5" s="21">
        <v>65850</v>
      </c>
      <c r="C5" s="21">
        <v>14648.733</v>
      </c>
      <c r="D5" s="21">
        <v>46000</v>
      </c>
      <c r="E5" s="52">
        <v>159252.73199999999</v>
      </c>
      <c r="F5" s="52">
        <v>260000</v>
      </c>
      <c r="G5" s="52">
        <v>203000</v>
      </c>
      <c r="H5" s="52">
        <v>788000</v>
      </c>
      <c r="I5" s="58" t="s">
        <v>31</v>
      </c>
    </row>
    <row r="6" spans="1:16" ht="45" customHeight="1">
      <c r="A6" s="35">
        <f>+SUM(B6:H6)</f>
        <v>1536751.4649999999</v>
      </c>
      <c r="B6" s="37">
        <f t="shared" ref="B6:G6" si="0">+B5</f>
        <v>65850</v>
      </c>
      <c r="C6" s="37">
        <f t="shared" si="0"/>
        <v>14648.733</v>
      </c>
      <c r="D6" s="37">
        <f t="shared" si="0"/>
        <v>46000</v>
      </c>
      <c r="E6" s="37">
        <f t="shared" si="0"/>
        <v>159252.73199999999</v>
      </c>
      <c r="F6" s="37">
        <f t="shared" si="0"/>
        <v>260000</v>
      </c>
      <c r="G6" s="37">
        <f t="shared" si="0"/>
        <v>203000</v>
      </c>
      <c r="H6" s="37">
        <f>+H5</f>
        <v>788000</v>
      </c>
      <c r="I6" s="58" t="s">
        <v>0</v>
      </c>
    </row>
    <row r="7" spans="1:16" ht="39" customHeight="1">
      <c r="A7" s="39">
        <f>+SUM(B7:H7)</f>
        <v>1</v>
      </c>
      <c r="B7" s="38">
        <f t="shared" ref="B7:G7" si="1">+B6/$A$6</f>
        <v>4.2850129965550418E-2</v>
      </c>
      <c r="C7" s="38">
        <f t="shared" si="1"/>
        <v>9.5322720255223582E-3</v>
      </c>
      <c r="D7" s="38">
        <f t="shared" si="1"/>
        <v>2.9933272261432334E-2</v>
      </c>
      <c r="E7" s="38">
        <f t="shared" si="1"/>
        <v>0.10362946489854168</v>
      </c>
      <c r="F7" s="38">
        <f t="shared" si="1"/>
        <v>0.1691880606080958</v>
      </c>
      <c r="G7" s="38">
        <f t="shared" si="1"/>
        <v>0.13209683193632096</v>
      </c>
      <c r="H7" s="38">
        <f>+H6/$A$6</f>
        <v>0.51276996830453658</v>
      </c>
      <c r="I7" s="44" t="s">
        <v>2</v>
      </c>
    </row>
    <row r="8" spans="1:16" ht="13.9" customHeight="1"/>
    <row r="30" spans="1:1">
      <c r="A30" s="42"/>
    </row>
  </sheetData>
  <mergeCells count="1">
    <mergeCell ref="A1:I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G23"/>
  <sheetViews>
    <sheetView rightToLeft="1" topLeftCell="A10" workbookViewId="0">
      <selection activeCell="A5" sqref="A5:G5"/>
    </sheetView>
  </sheetViews>
  <sheetFormatPr baseColWidth="10" defaultColWidth="15.140625" defaultRowHeight="15.75"/>
  <cols>
    <col min="1" max="1" width="9.42578125" style="3" customWidth="1"/>
    <col min="2" max="2" width="12.42578125" style="3" customWidth="1"/>
    <col min="3" max="3" width="35.42578125" style="3" customWidth="1"/>
    <col min="4" max="4" width="21" style="1" customWidth="1"/>
    <col min="5" max="5" width="18.85546875" style="1" customWidth="1"/>
    <col min="6" max="6" width="17.42578125" style="1" customWidth="1"/>
    <col min="7" max="7" width="14.85546875" style="3" customWidth="1"/>
    <col min="8" max="16384" width="15.140625" style="3"/>
  </cols>
  <sheetData>
    <row r="1" spans="1:7" s="7" customFormat="1" ht="20.25">
      <c r="A1" s="74" t="s">
        <v>22</v>
      </c>
      <c r="B1" s="74"/>
      <c r="C1" s="74"/>
      <c r="D1" s="74"/>
      <c r="E1" s="74"/>
      <c r="F1" s="74"/>
      <c r="G1" s="74"/>
    </row>
    <row r="2" spans="1:7" s="7" customFormat="1" ht="20.25">
      <c r="A2" s="74" t="s">
        <v>23</v>
      </c>
      <c r="B2" s="74"/>
      <c r="C2" s="74"/>
      <c r="D2" s="74"/>
      <c r="E2" s="74"/>
      <c r="F2" s="74"/>
      <c r="G2" s="74"/>
    </row>
    <row r="3" spans="1:7" s="7" customFormat="1" ht="20.25">
      <c r="A3" s="74" t="s">
        <v>3</v>
      </c>
      <c r="B3" s="74"/>
      <c r="C3" s="74"/>
      <c r="D3" s="74"/>
      <c r="E3" s="74"/>
      <c r="F3" s="74"/>
      <c r="G3" s="74"/>
    </row>
    <row r="4" spans="1:7" s="7" customFormat="1" ht="20.25">
      <c r="A4" s="74" t="s">
        <v>32</v>
      </c>
      <c r="B4" s="74"/>
      <c r="C4" s="74"/>
      <c r="D4" s="74"/>
      <c r="E4" s="74"/>
      <c r="F4" s="74"/>
      <c r="G4" s="74"/>
    </row>
    <row r="5" spans="1:7" s="7" customFormat="1" ht="20.25">
      <c r="A5" s="74" t="s">
        <v>4</v>
      </c>
      <c r="B5" s="74"/>
      <c r="C5" s="74"/>
      <c r="D5" s="74"/>
      <c r="E5" s="74"/>
      <c r="F5" s="74"/>
      <c r="G5" s="74"/>
    </row>
    <row r="6" spans="1:7" s="7" customFormat="1" ht="20.25">
      <c r="A6" s="48"/>
      <c r="B6" s="48"/>
      <c r="C6" s="48"/>
      <c r="D6" s="48"/>
      <c r="E6" s="48"/>
      <c r="F6" s="48"/>
      <c r="G6" s="48"/>
    </row>
    <row r="7" spans="1:7" s="7" customFormat="1" ht="20.25">
      <c r="A7" s="73" t="s">
        <v>5</v>
      </c>
      <c r="B7" s="73"/>
      <c r="D7" s="2"/>
      <c r="E7" s="2"/>
      <c r="F7" s="2"/>
      <c r="G7" s="8"/>
    </row>
    <row r="8" spans="1:7" s="12" customFormat="1" ht="37.5">
      <c r="A8" s="13" t="s">
        <v>6</v>
      </c>
      <c r="B8" s="13" t="s">
        <v>7</v>
      </c>
      <c r="C8" s="13" t="s">
        <v>8</v>
      </c>
      <c r="D8" s="15" t="s">
        <v>24</v>
      </c>
      <c r="E8" s="15" t="s">
        <v>25</v>
      </c>
      <c r="F8" s="14" t="s">
        <v>9</v>
      </c>
      <c r="G8" s="15" t="s">
        <v>10</v>
      </c>
    </row>
    <row r="9" spans="1:7" ht="20.25">
      <c r="A9" s="49">
        <v>1</v>
      </c>
      <c r="B9" s="50">
        <v>0</v>
      </c>
      <c r="C9" s="51" t="s">
        <v>11</v>
      </c>
      <c r="D9" s="52">
        <v>788000</v>
      </c>
      <c r="E9" s="52">
        <v>788000</v>
      </c>
      <c r="F9" s="53">
        <f>+D9-E9</f>
        <v>0</v>
      </c>
      <c r="G9" s="54">
        <f>+E9/D9</f>
        <v>1</v>
      </c>
    </row>
    <row r="10" spans="1:7" ht="20.25">
      <c r="A10" s="49">
        <v>2</v>
      </c>
      <c r="B10" s="50">
        <v>0</v>
      </c>
      <c r="C10" s="51" t="s">
        <v>12</v>
      </c>
      <c r="D10" s="52">
        <v>203000</v>
      </c>
      <c r="E10" s="52">
        <v>203000</v>
      </c>
      <c r="F10" s="53">
        <f t="shared" ref="F10:F13" si="0">+D10-E10</f>
        <v>0</v>
      </c>
      <c r="G10" s="54">
        <f>+E10/D10</f>
        <v>1</v>
      </c>
    </row>
    <row r="11" spans="1:7" ht="20.25">
      <c r="A11" s="49">
        <v>3</v>
      </c>
      <c r="B11" s="50">
        <v>0</v>
      </c>
      <c r="C11" s="51" t="s">
        <v>13</v>
      </c>
      <c r="D11" s="52">
        <v>260000</v>
      </c>
      <c r="E11" s="52">
        <v>260000</v>
      </c>
      <c r="F11" s="53">
        <f t="shared" si="0"/>
        <v>0</v>
      </c>
      <c r="G11" s="54">
        <f t="shared" ref="G11:G13" si="1">+E11/D11</f>
        <v>1</v>
      </c>
    </row>
    <row r="12" spans="1:7" ht="20.25">
      <c r="A12" s="49">
        <v>5</v>
      </c>
      <c r="B12" s="50">
        <v>4</v>
      </c>
      <c r="C12" s="51" t="s">
        <v>14</v>
      </c>
      <c r="D12" s="52">
        <v>70000</v>
      </c>
      <c r="E12" s="52">
        <v>159252.73199999999</v>
      </c>
      <c r="F12" s="53">
        <f t="shared" si="0"/>
        <v>-89252.731999999989</v>
      </c>
      <c r="G12" s="54">
        <f t="shared" si="1"/>
        <v>2.2750390285714284</v>
      </c>
    </row>
    <row r="13" spans="1:7" ht="20.25">
      <c r="A13" s="49">
        <v>7</v>
      </c>
      <c r="B13" s="50">
        <v>1</v>
      </c>
      <c r="C13" s="51" t="s">
        <v>26</v>
      </c>
      <c r="D13" s="21">
        <v>46000</v>
      </c>
      <c r="E13" s="21">
        <v>46000</v>
      </c>
      <c r="F13" s="53">
        <f t="shared" si="0"/>
        <v>0</v>
      </c>
      <c r="G13" s="54">
        <f t="shared" si="1"/>
        <v>1</v>
      </c>
    </row>
    <row r="14" spans="1:7" ht="20.25">
      <c r="A14" s="49">
        <v>99</v>
      </c>
      <c r="B14" s="50">
        <v>1</v>
      </c>
      <c r="C14" s="55" t="s">
        <v>27</v>
      </c>
      <c r="D14" s="21">
        <v>0</v>
      </c>
      <c r="E14" s="21">
        <v>14648.733</v>
      </c>
      <c r="F14" s="53">
        <f>+D14-E14</f>
        <v>-14648.733</v>
      </c>
      <c r="G14" s="54"/>
    </row>
    <row r="15" spans="1:7" ht="20.25">
      <c r="A15" s="49"/>
      <c r="B15" s="50"/>
      <c r="C15" s="56" t="s">
        <v>28</v>
      </c>
      <c r="D15" s="21">
        <v>0</v>
      </c>
      <c r="E15" s="21">
        <v>65850</v>
      </c>
      <c r="F15" s="53">
        <f>+D15-E15</f>
        <v>-65850</v>
      </c>
      <c r="G15" s="54"/>
    </row>
    <row r="16" spans="1:7" s="12" customFormat="1" ht="33.75" customHeight="1">
      <c r="A16" s="13"/>
      <c r="B16" s="16"/>
      <c r="C16" s="15" t="s">
        <v>21</v>
      </c>
      <c r="D16" s="17">
        <f>SUM(D9:D15)</f>
        <v>1367000</v>
      </c>
      <c r="E16" s="17">
        <f>SUM(E9:E15)</f>
        <v>1536751.4650000001</v>
      </c>
      <c r="F16" s="17">
        <f>SUM(F9:F15)</f>
        <v>-169751.465</v>
      </c>
      <c r="G16" s="18">
        <f>+E16/D16</f>
        <v>1.1241781016825165</v>
      </c>
    </row>
    <row r="17" spans="1:7" s="29" customFormat="1" ht="33" customHeight="1">
      <c r="A17" s="24"/>
      <c r="B17" s="25"/>
      <c r="C17" s="26"/>
      <c r="D17" s="27"/>
      <c r="E17" s="27"/>
      <c r="F17" s="27"/>
      <c r="G17" s="28"/>
    </row>
    <row r="18" spans="1:7" s="7" customFormat="1" ht="20.25">
      <c r="A18" s="73" t="s">
        <v>15</v>
      </c>
      <c r="B18" s="73"/>
      <c r="C18" s="9"/>
      <c r="D18" s="10"/>
      <c r="E18" s="10"/>
      <c r="F18" s="10"/>
      <c r="G18" s="11"/>
    </row>
    <row r="19" spans="1:7" s="12" customFormat="1" ht="37.5">
      <c r="A19" s="13" t="s">
        <v>6</v>
      </c>
      <c r="B19" s="13" t="s">
        <v>7</v>
      </c>
      <c r="C19" s="15" t="s">
        <v>16</v>
      </c>
      <c r="D19" s="15" t="s">
        <v>24</v>
      </c>
      <c r="E19" s="15" t="s">
        <v>25</v>
      </c>
      <c r="F19" s="14" t="s">
        <v>9</v>
      </c>
      <c r="G19" s="15" t="s">
        <v>10</v>
      </c>
    </row>
    <row r="20" spans="1:7" s="4" customFormat="1" ht="20.25">
      <c r="A20" s="5">
        <v>1</v>
      </c>
      <c r="B20" s="6"/>
      <c r="C20" s="20" t="s">
        <v>17</v>
      </c>
      <c r="D20" s="52">
        <v>788000</v>
      </c>
      <c r="E20" s="52">
        <v>711291.52399999998</v>
      </c>
      <c r="F20" s="22">
        <f t="shared" ref="F20:F22" si="2">+D20-E20</f>
        <v>76708.476000000024</v>
      </c>
      <c r="G20" s="23">
        <f>+E20/D20</f>
        <v>0.90265421827411163</v>
      </c>
    </row>
    <row r="21" spans="1:7" s="4" customFormat="1" ht="20.25">
      <c r="A21" s="5">
        <v>2</v>
      </c>
      <c r="B21" s="6"/>
      <c r="C21" s="20" t="s">
        <v>18</v>
      </c>
      <c r="D21" s="52">
        <v>306074</v>
      </c>
      <c r="E21" s="52">
        <v>248128.557</v>
      </c>
      <c r="F21" s="22">
        <f t="shared" si="2"/>
        <v>57945.442999999999</v>
      </c>
      <c r="G21" s="23">
        <f t="shared" ref="G21:G23" si="3">+E21/D21</f>
        <v>0.8106815900729889</v>
      </c>
    </row>
    <row r="22" spans="1:7" s="4" customFormat="1" ht="20.25">
      <c r="A22" s="5">
        <v>3</v>
      </c>
      <c r="B22" s="6"/>
      <c r="C22" s="20" t="s">
        <v>19</v>
      </c>
      <c r="D22" s="57">
        <f>27500+94895+320245</f>
        <v>442640</v>
      </c>
      <c r="E22" s="57">
        <f>27500+84134.009+254370.077</f>
        <v>366004.08600000001</v>
      </c>
      <c r="F22" s="22">
        <f t="shared" si="2"/>
        <v>76635.91399999999</v>
      </c>
      <c r="G22" s="23">
        <f t="shared" si="3"/>
        <v>0.8268662705584674</v>
      </c>
    </row>
    <row r="23" spans="1:7" s="12" customFormat="1" ht="33.75" customHeight="1">
      <c r="A23" s="19"/>
      <c r="B23" s="19"/>
      <c r="C23" s="15" t="s">
        <v>20</v>
      </c>
      <c r="D23" s="17">
        <f>+D20+D21+D22</f>
        <v>1536714</v>
      </c>
      <c r="E23" s="17">
        <f>+E20+E21+E22</f>
        <v>1325424.1669999999</v>
      </c>
      <c r="F23" s="17">
        <f>+D23-E23</f>
        <v>211289.8330000001</v>
      </c>
      <c r="G23" s="18">
        <f t="shared" si="3"/>
        <v>0.86250542846619471</v>
      </c>
    </row>
  </sheetData>
  <mergeCells count="7">
    <mergeCell ref="A18:B18"/>
    <mergeCell ref="A1:G1"/>
    <mergeCell ref="A2:G2"/>
    <mergeCell ref="A3:G3"/>
    <mergeCell ref="A4:G4"/>
    <mergeCell ref="A5:G5"/>
    <mergeCell ref="A7:B7"/>
  </mergeCells>
  <printOptions horizontalCentered="1" verticalCentered="1"/>
  <pageMargins left="0.5118110236220472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O8"/>
  <sheetViews>
    <sheetView tabSelected="1" workbookViewId="0">
      <selection activeCell="B7" sqref="B7"/>
    </sheetView>
  </sheetViews>
  <sheetFormatPr baseColWidth="10" defaultRowHeight="15.75"/>
  <cols>
    <col min="1" max="1" width="15.140625" customWidth="1"/>
    <col min="2" max="2" width="15.7109375" customWidth="1"/>
    <col min="3" max="3" width="15.140625" customWidth="1"/>
    <col min="4" max="5" width="15.28515625" customWidth="1"/>
    <col min="6" max="6" width="14.28515625" customWidth="1"/>
    <col min="7" max="7" width="11.85546875" customWidth="1"/>
    <col min="8" max="8" width="34.42578125" customWidth="1"/>
    <col min="11" max="11" width="11.42578125" style="59"/>
    <col min="12" max="12" width="12.42578125" style="59" bestFit="1" customWidth="1"/>
    <col min="13" max="15" width="11.42578125" style="59"/>
  </cols>
  <sheetData>
    <row r="1" spans="1:15" ht="14.45" customHeight="1">
      <c r="A1" s="75" t="s">
        <v>33</v>
      </c>
      <c r="B1" s="75"/>
      <c r="C1" s="75"/>
      <c r="D1" s="75"/>
      <c r="E1" s="75"/>
      <c r="F1" s="75"/>
      <c r="G1" s="75"/>
      <c r="H1" s="75"/>
    </row>
    <row r="2" spans="1:15" ht="14.45" customHeight="1">
      <c r="A2" s="75"/>
      <c r="B2" s="75"/>
      <c r="C2" s="75"/>
      <c r="D2" s="75"/>
      <c r="E2" s="75"/>
      <c r="F2" s="75"/>
      <c r="G2" s="75"/>
      <c r="H2" s="75"/>
    </row>
    <row r="3" spans="1:15" s="61" customFormat="1">
      <c r="A3" s="60"/>
      <c r="B3" s="60"/>
      <c r="C3" s="60"/>
      <c r="D3" s="60"/>
      <c r="E3" s="60"/>
      <c r="F3" s="60"/>
      <c r="G3" s="60"/>
      <c r="K3" s="62"/>
      <c r="L3" s="62"/>
      <c r="M3" s="62"/>
      <c r="N3" s="62"/>
      <c r="O3" s="62"/>
    </row>
    <row r="4" spans="1:15" s="61" customFormat="1">
      <c r="A4" s="60"/>
      <c r="B4" s="60"/>
      <c r="C4" s="60"/>
      <c r="D4" s="60"/>
      <c r="E4" s="60"/>
      <c r="F4" s="60"/>
      <c r="G4" s="60"/>
      <c r="K4" s="62"/>
      <c r="L4" s="62"/>
      <c r="M4" s="62"/>
      <c r="N4" s="62"/>
      <c r="O4" s="62"/>
    </row>
    <row r="5" spans="1:15" ht="60">
      <c r="A5" s="63" t="s">
        <v>0</v>
      </c>
      <c r="B5" s="64" t="s">
        <v>34</v>
      </c>
      <c r="C5" s="64" t="s">
        <v>35</v>
      </c>
      <c r="D5" s="65" t="s">
        <v>36</v>
      </c>
      <c r="E5" s="65" t="s">
        <v>37</v>
      </c>
      <c r="F5" s="65" t="s">
        <v>38</v>
      </c>
      <c r="G5" s="65" t="s">
        <v>39</v>
      </c>
      <c r="H5" s="65" t="s">
        <v>1</v>
      </c>
    </row>
    <row r="6" spans="1:15">
      <c r="A6" s="66">
        <f>+SUM(B6:G6)</f>
        <v>159252.79200000002</v>
      </c>
      <c r="B6" s="67">
        <v>0</v>
      </c>
      <c r="C6" s="67">
        <v>0</v>
      </c>
      <c r="D6" s="67">
        <v>4127.2420000000002</v>
      </c>
      <c r="E6" s="67">
        <v>75960.05</v>
      </c>
      <c r="F6" s="67">
        <v>52695</v>
      </c>
      <c r="G6" s="67">
        <v>26470.5</v>
      </c>
      <c r="H6" s="68" t="s">
        <v>40</v>
      </c>
    </row>
    <row r="7" spans="1:15">
      <c r="A7" s="69">
        <f>+E7+F7+G7+D7+B7+C7</f>
        <v>1</v>
      </c>
      <c r="B7" s="70">
        <f>+B6/$A$6</f>
        <v>0</v>
      </c>
      <c r="C7" s="70">
        <f t="shared" ref="C7:F7" si="0">+C6/$A$6</f>
        <v>0</v>
      </c>
      <c r="D7" s="70">
        <f t="shared" si="0"/>
        <v>2.5916292883580966E-2</v>
      </c>
      <c r="E7" s="70">
        <f t="shared" si="0"/>
        <v>0.4769778227812797</v>
      </c>
      <c r="F7" s="70">
        <f t="shared" si="0"/>
        <v>0.33088901825972378</v>
      </c>
      <c r="G7" s="70">
        <f>+G6/$A$6</f>
        <v>0.16621686607541547</v>
      </c>
      <c r="H7" s="68" t="s">
        <v>2</v>
      </c>
    </row>
    <row r="8" spans="1:15" ht="13.9" customHeight="1">
      <c r="D8" s="71"/>
      <c r="E8" s="71"/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نفقات 2016</vt:lpstr>
      <vt:lpstr>موارد 2016</vt:lpstr>
      <vt:lpstr>ميزانية 31-12-2016</vt:lpstr>
      <vt:lpstr>2016 موارد اتية</vt:lpstr>
      <vt:lpstr>'2016 موارد اتية'!Zone_d_impression</vt:lpstr>
      <vt:lpstr>'موارد 2016'!Zone_d_impression</vt:lpstr>
      <vt:lpstr>'ميزانية 31-12-2016'!Zone_d_impression</vt:lpstr>
      <vt:lpstr>'نفقات 2016'!Zone_d_impression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2018-01-29T09:14:55Z</dcterms:modified>
</cp:coreProperties>
</file>